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055" windowHeight="12240" activeTab="0"/>
  </bookViews>
  <sheets>
    <sheet name="Tableau Emprunt" sheetId="1" r:id="rId1"/>
    <sheet name="Amortissement linéair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<sst xmlns="http://schemas.openxmlformats.org/spreadsheetml/2006/main" count="27" uniqueCount="22">
  <si>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Tableau d'amortissement linéaire immobilisation</t>
  </si>
  <si>
    <t>Réf.</t>
  </si>
  <si>
    <t>Désignation</t>
  </si>
  <si>
    <t>Date achat</t>
  </si>
  <si>
    <t>Date fin exercice comptable</t>
  </si>
  <si>
    <t>VNC fin amortissement</t>
  </si>
  <si>
    <t>Durée</t>
  </si>
  <si>
    <t>Taux</t>
  </si>
  <si>
    <t>Base de calcul</t>
  </si>
  <si>
    <t>Annuité</t>
  </si>
  <si>
    <t>Périodes</t>
  </si>
  <si>
    <t>VNC
Début période</t>
  </si>
  <si>
    <t>Amortissement</t>
  </si>
  <si>
    <t>VNC
fin de période</t>
  </si>
  <si>
    <t>Coût d'achat HT</t>
  </si>
  <si>
    <t>Capital :</t>
  </si>
  <si>
    <t>Mensualité</t>
  </si>
  <si>
    <t>Capital 
Début période</t>
  </si>
  <si>
    <t>Intérêt</t>
  </si>
  <si>
    <t>Capital 
fin de période</t>
  </si>
  <si>
    <t>Tableau emprunt</t>
  </si>
  <si>
    <t>AB 458 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</si>
</sst>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F&quot;_-;\-* #,##0.00\ &quot;F&quot;_-;_-* &quot;-&quot;??\ &quot;F&quot;_-;_-@_-"/>
    <numFmt numFmtId="165" formatCode="#,##0.00\ &quot;€&quot;"/>
    <numFmt numFmtId="166" formatCode="_-* #,##0.00\ _F_-;\-* #,##0.00\ _F_-;_-* &quot;-&quot;??\ _F_-;_-@_-"/>
    <numFmt numFmtId="167" formatCode="_-* #,##0.00\ [$€]_-;\-* #,##0.00\ [$€]_-;_-* &quot;-&quot;??\ [$€]_-;_-@_-"/>
    <numFmt numFmtId="168" formatCode="#,##0.00\ &quot;F&quot;;[Red]\-#,##0.00\ &quot;F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166" fontId="5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right"/>
    </xf>
    <xf numFmtId="165" fontId="4" fillId="0" borderId="0" xfId="49" applyNumberFormat="1" applyFont="1" applyBorder="1" applyAlignment="1">
      <alignment/>
    </xf>
    <xf numFmtId="0" fontId="0" fillId="0" borderId="14" xfId="0" applyBorder="1" applyAlignment="1">
      <alignment/>
    </xf>
    <xf numFmtId="14" fontId="4" fillId="0" borderId="0" xfId="0" applyNumberFormat="1" applyFont="1" applyBorder="1" applyAlignment="1">
      <alignment/>
    </xf>
    <xf numFmtId="166" fontId="3" fillId="0" borderId="0" xfId="47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9" fontId="4" fillId="0" borderId="0" xfId="53" applyFont="1" applyBorder="1" applyAlignment="1">
      <alignment/>
    </xf>
    <xf numFmtId="0" fontId="4" fillId="0" borderId="0" xfId="0" applyFont="1" applyFill="1" applyBorder="1" applyAlignment="1">
      <alignment/>
    </xf>
    <xf numFmtId="166" fontId="5" fillId="0" borderId="14" xfId="47" applyNumberFormat="1" applyFont="1" applyBorder="1" applyAlignment="1">
      <alignment/>
    </xf>
    <xf numFmtId="0" fontId="0" fillId="0" borderId="15" xfId="0" applyBorder="1" applyAlignment="1">
      <alignment horizontal="center"/>
    </xf>
    <xf numFmtId="165" fontId="5" fillId="0" borderId="15" xfId="49" applyNumberFormat="1" applyFont="1" applyBorder="1" applyAlignment="1">
      <alignment/>
    </xf>
    <xf numFmtId="0" fontId="4" fillId="0" borderId="15" xfId="0" applyFont="1" applyBorder="1" applyAlignment="1">
      <alignment/>
    </xf>
    <xf numFmtId="167" fontId="5" fillId="0" borderId="15" xfId="43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5" fillId="0" borderId="15" xfId="53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7" fontId="0" fillId="0" borderId="15" xfId="43" applyNumberFormat="1" applyFont="1" applyBorder="1" applyAlignment="1">
      <alignment/>
    </xf>
    <xf numFmtId="168" fontId="0" fillId="0" borderId="0" xfId="0" applyNumberFormat="1" applyBorder="1" applyAlignment="1">
      <alignment/>
    </xf>
    <xf numFmtId="0" fontId="4" fillId="0" borderId="16" xfId="0" applyFont="1" applyBorder="1" applyAlignment="1">
      <alignment/>
    </xf>
    <xf numFmtId="168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6" fontId="5" fillId="0" borderId="15" xfId="47" applyNumberFormat="1" applyFont="1" applyBorder="1" applyAlignment="1">
      <alignment/>
    </xf>
    <xf numFmtId="166" fontId="0" fillId="0" borderId="15" xfId="47" applyNumberFormat="1" applyFont="1" applyBorder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B5" sqref="B5"/>
    </sheetView>
  </sheetViews>
  <sheetFormatPr defaultColWidth="11.421875" defaultRowHeight="15"/>
  <cols>
    <col min="1" max="1" width="10.8515625" style="0" bestFit="1" customWidth="1"/>
    <col min="2" max="2" width="12.00390625" style="0" bestFit="1" customWidth="1"/>
    <col min="3" max="3" width="9.421875" style="0" bestFit="1" customWidth="1"/>
    <col min="4" max="4" width="13.57421875" style="0" bestFit="1" customWidth="1"/>
    <col min="5" max="5" width="9.8515625" style="0" bestFit="1" customWidth="1"/>
    <col min="6" max="6" width="12.00390625" style="0" bestFit="1" customWidth="1"/>
    <col min="7" max="7" width="13.28125" style="0" customWidth="1"/>
  </cols>
  <sheetData>
    <row r="1" spans="1:6" ht="18">
      <c r="A1" s="44" t="s">
        <v>20</v>
      </c>
      <c r="B1" s="44"/>
      <c r="C1" s="44"/>
      <c r="D1" s="44"/>
      <c r="E1" s="44"/>
      <c r="F1" s="45"/>
    </row>
    <row r="2" spans="1:6" ht="15">
      <c r="A2" s="18" t="s">
        <v>15</v>
      </c>
      <c r="B2" s="19">
        <v>24000</v>
      </c>
      <c r="C2" s="20"/>
      <c r="D2" s="20"/>
      <c r="E2" s="20"/>
      <c r="F2" s="21"/>
    </row>
    <row r="3" spans="1:6" ht="15">
      <c r="A3" s="18" t="s">
        <v>7</v>
      </c>
      <c r="B3" s="22">
        <v>0.06</v>
      </c>
      <c r="C3" s="23"/>
      <c r="D3" s="24"/>
      <c r="E3" s="24"/>
      <c r="F3" s="8"/>
    </row>
    <row r="4" spans="1:6" ht="15">
      <c r="A4" s="18" t="s">
        <v>6</v>
      </c>
      <c r="B4" s="25">
        <v>48</v>
      </c>
      <c r="C4" s="24"/>
      <c r="D4" s="24"/>
      <c r="E4" s="24"/>
      <c r="F4" s="8"/>
    </row>
    <row r="5" spans="1:6" ht="15">
      <c r="A5" s="18" t="s">
        <v>16</v>
      </c>
      <c r="B5" s="26">
        <f>-PMT(B3/12,B4,B2)</f>
        <v>563.6406971504548</v>
      </c>
      <c r="C5" s="27"/>
      <c r="D5" s="24"/>
      <c r="E5" s="24"/>
      <c r="F5" s="8"/>
    </row>
    <row r="6" spans="1:6" ht="15">
      <c r="A6" s="28"/>
      <c r="B6" s="29"/>
      <c r="C6" s="29"/>
      <c r="D6" s="30"/>
      <c r="E6" s="30"/>
      <c r="F6" s="31"/>
    </row>
    <row r="7" spans="1:6" ht="24">
      <c r="A7" s="39" t="s">
        <v>10</v>
      </c>
      <c r="B7" s="40" t="s">
        <v>17</v>
      </c>
      <c r="C7" s="39" t="s">
        <v>18</v>
      </c>
      <c r="D7" s="39" t="s">
        <v>12</v>
      </c>
      <c r="E7" s="39" t="s">
        <v>16</v>
      </c>
      <c r="F7" s="40" t="s">
        <v>19</v>
      </c>
    </row>
    <row r="8" spans="1:6" ht="15">
      <c r="A8" s="16">
        <v>1</v>
      </c>
      <c r="B8" s="32">
        <f>B2</f>
        <v>24000</v>
      </c>
      <c r="C8" s="33">
        <f>-IPMT($B$3/12,A8,$B$4,$B$2)</f>
        <v>120</v>
      </c>
      <c r="D8" s="33">
        <f>-PPMT($B$3/12,A8,$B$4,$B$2)</f>
        <v>443.6406971504548</v>
      </c>
      <c r="E8" s="33">
        <f>D8+C8</f>
        <v>563.6406971504548</v>
      </c>
      <c r="F8" s="32">
        <f>B8-D8</f>
        <v>23556.359302849545</v>
      </c>
    </row>
    <row r="9" spans="1:6" ht="15">
      <c r="A9" s="16">
        <v>2</v>
      </c>
      <c r="B9" s="32">
        <f>F8</f>
        <v>23556.359302849545</v>
      </c>
      <c r="C9" s="33">
        <f>-IPMT($B$3/12,A9,$B$4,$B$2)</f>
        <v>117.78179651424773</v>
      </c>
      <c r="D9" s="33">
        <f>-PPMT($B$3/12,A9,$B$4,$B$2)</f>
        <v>445.8589006362071</v>
      </c>
      <c r="E9" s="33">
        <f>D9+C9</f>
        <v>563.6406971504548</v>
      </c>
      <c r="F9" s="32">
        <f>B9-D9</f>
        <v>23110.50040221334</v>
      </c>
    </row>
    <row r="10" spans="1:6" ht="15">
      <c r="A10" s="16">
        <v>3</v>
      </c>
      <c r="B10" s="32">
        <f aca="true" t="shared" si="0" ref="B10:B55">F9</f>
        <v>23110.50040221334</v>
      </c>
      <c r="C10" s="33">
        <f aca="true" t="shared" si="1" ref="C10:C55">-IPMT($B$3/12,A10,$B$4,$B$2)</f>
        <v>115.55250201106668</v>
      </c>
      <c r="D10" s="33">
        <f aca="true" t="shared" si="2" ref="D10:D55">-PPMT($B$3/12,A10,$B$4,$B$2)</f>
        <v>448.0881951393881</v>
      </c>
      <c r="E10" s="33">
        <f aca="true" t="shared" si="3" ref="E10:E55">D10+C10</f>
        <v>563.6406971504548</v>
      </c>
      <c r="F10" s="32">
        <f aca="true" t="shared" si="4" ref="F10:F55">B10-D10</f>
        <v>22662.41220707395</v>
      </c>
    </row>
    <row r="11" spans="1:6" ht="15">
      <c r="A11" s="16">
        <v>4</v>
      </c>
      <c r="B11" s="32">
        <f t="shared" si="0"/>
        <v>22662.41220707395</v>
      </c>
      <c r="C11" s="33">
        <f t="shared" si="1"/>
        <v>113.31206103536975</v>
      </c>
      <c r="D11" s="33">
        <f t="shared" si="2"/>
        <v>450.32863611508503</v>
      </c>
      <c r="E11" s="33">
        <f t="shared" si="3"/>
        <v>563.6406971504548</v>
      </c>
      <c r="F11" s="32">
        <f t="shared" si="4"/>
        <v>22212.083570958865</v>
      </c>
    </row>
    <row r="12" spans="1:6" ht="15">
      <c r="A12" s="16">
        <v>5</v>
      </c>
      <c r="B12" s="32">
        <f t="shared" si="0"/>
        <v>22212.083570958865</v>
      </c>
      <c r="C12" s="33">
        <f t="shared" si="1"/>
        <v>111.06041785479432</v>
      </c>
      <c r="D12" s="33">
        <f t="shared" si="2"/>
        <v>452.58027929566055</v>
      </c>
      <c r="E12" s="33">
        <f t="shared" si="3"/>
        <v>563.6406971504549</v>
      </c>
      <c r="F12" s="32">
        <f t="shared" si="4"/>
        <v>21759.503291663204</v>
      </c>
    </row>
    <row r="13" spans="1:6" ht="15">
      <c r="A13" s="16">
        <v>6</v>
      </c>
      <c r="B13" s="32">
        <f t="shared" si="0"/>
        <v>21759.503291663204</v>
      </c>
      <c r="C13" s="33">
        <f t="shared" si="1"/>
        <v>108.79751645831603</v>
      </c>
      <c r="D13" s="33">
        <f t="shared" si="2"/>
        <v>454.8431806921388</v>
      </c>
      <c r="E13" s="33">
        <f t="shared" si="3"/>
        <v>563.6406971504548</v>
      </c>
      <c r="F13" s="32">
        <f t="shared" si="4"/>
        <v>21304.660110971065</v>
      </c>
    </row>
    <row r="14" spans="1:6" ht="15">
      <c r="A14" s="16">
        <v>7</v>
      </c>
      <c r="B14" s="32">
        <f t="shared" si="0"/>
        <v>21304.660110971065</v>
      </c>
      <c r="C14" s="33">
        <f t="shared" si="1"/>
        <v>106.52330055485533</v>
      </c>
      <c r="D14" s="33">
        <f t="shared" si="2"/>
        <v>457.11739659559953</v>
      </c>
      <c r="E14" s="33">
        <f t="shared" si="3"/>
        <v>563.6406971504548</v>
      </c>
      <c r="F14" s="32">
        <f t="shared" si="4"/>
        <v>20847.542714375464</v>
      </c>
    </row>
    <row r="15" spans="1:6" ht="15">
      <c r="A15" s="16">
        <v>8</v>
      </c>
      <c r="B15" s="32">
        <f t="shared" si="0"/>
        <v>20847.542714375464</v>
      </c>
      <c r="C15" s="33">
        <f t="shared" si="1"/>
        <v>104.23771357187732</v>
      </c>
      <c r="D15" s="33">
        <f t="shared" si="2"/>
        <v>459.4029835785775</v>
      </c>
      <c r="E15" s="33">
        <f t="shared" si="3"/>
        <v>563.6406971504548</v>
      </c>
      <c r="F15" s="32">
        <f t="shared" si="4"/>
        <v>20388.139730796887</v>
      </c>
    </row>
    <row r="16" spans="1:6" ht="15">
      <c r="A16" s="16">
        <v>9</v>
      </c>
      <c r="B16" s="32">
        <f t="shared" si="0"/>
        <v>20388.139730796887</v>
      </c>
      <c r="C16" s="33">
        <f t="shared" si="1"/>
        <v>101.94069865398443</v>
      </c>
      <c r="D16" s="33">
        <f t="shared" si="2"/>
        <v>461.69999849647036</v>
      </c>
      <c r="E16" s="33">
        <f t="shared" si="3"/>
        <v>563.6406971504548</v>
      </c>
      <c r="F16" s="32">
        <f t="shared" si="4"/>
        <v>19926.439732300416</v>
      </c>
    </row>
    <row r="17" spans="1:6" ht="15">
      <c r="A17" s="16">
        <v>10</v>
      </c>
      <c r="B17" s="32">
        <f t="shared" si="0"/>
        <v>19926.439732300416</v>
      </c>
      <c r="C17" s="33">
        <f t="shared" si="1"/>
        <v>99.63219866150209</v>
      </c>
      <c r="D17" s="33">
        <f t="shared" si="2"/>
        <v>464.00849848895274</v>
      </c>
      <c r="E17" s="33">
        <f t="shared" si="3"/>
        <v>563.6406971504548</v>
      </c>
      <c r="F17" s="32">
        <f t="shared" si="4"/>
        <v>19462.43123381146</v>
      </c>
    </row>
    <row r="18" spans="1:6" ht="15">
      <c r="A18" s="16">
        <v>11</v>
      </c>
      <c r="B18" s="32">
        <f t="shared" si="0"/>
        <v>19462.43123381146</v>
      </c>
      <c r="C18" s="33">
        <f t="shared" si="1"/>
        <v>97.3121561690573</v>
      </c>
      <c r="D18" s="33">
        <f t="shared" si="2"/>
        <v>466.3285409813975</v>
      </c>
      <c r="E18" s="33">
        <f t="shared" si="3"/>
        <v>563.6406971504548</v>
      </c>
      <c r="F18" s="32">
        <f t="shared" si="4"/>
        <v>18996.102692830063</v>
      </c>
    </row>
    <row r="19" spans="1:6" ht="15">
      <c r="A19" s="16">
        <v>12</v>
      </c>
      <c r="B19" s="32">
        <f t="shared" si="0"/>
        <v>18996.102692830063</v>
      </c>
      <c r="C19" s="33">
        <f t="shared" si="1"/>
        <v>94.98051346415033</v>
      </c>
      <c r="D19" s="33">
        <f t="shared" si="2"/>
        <v>468.66018368630455</v>
      </c>
      <c r="E19" s="33">
        <f t="shared" si="3"/>
        <v>563.6406971504549</v>
      </c>
      <c r="F19" s="32">
        <f t="shared" si="4"/>
        <v>18527.44250914376</v>
      </c>
    </row>
    <row r="20" spans="1:6" ht="15">
      <c r="A20" s="16">
        <v>13</v>
      </c>
      <c r="B20" s="32">
        <f t="shared" si="0"/>
        <v>18527.44250914376</v>
      </c>
      <c r="C20" s="33">
        <f t="shared" si="1"/>
        <v>92.63721254571881</v>
      </c>
      <c r="D20" s="33">
        <f t="shared" si="2"/>
        <v>471.003484604736</v>
      </c>
      <c r="E20" s="33">
        <f t="shared" si="3"/>
        <v>563.6406971504548</v>
      </c>
      <c r="F20" s="32">
        <f t="shared" si="4"/>
        <v>18056.439024539024</v>
      </c>
    </row>
    <row r="21" spans="1:6" ht="15">
      <c r="A21" s="16">
        <v>14</v>
      </c>
      <c r="B21" s="32">
        <f t="shared" si="0"/>
        <v>18056.439024539024</v>
      </c>
      <c r="C21" s="33">
        <f t="shared" si="1"/>
        <v>90.28219512269514</v>
      </c>
      <c r="D21" s="33">
        <f t="shared" si="2"/>
        <v>473.3585020277597</v>
      </c>
      <c r="E21" s="33">
        <f t="shared" si="3"/>
        <v>563.6406971504548</v>
      </c>
      <c r="F21" s="32">
        <f t="shared" si="4"/>
        <v>17583.080522511264</v>
      </c>
    </row>
    <row r="22" spans="1:6" ht="15">
      <c r="A22" s="16">
        <v>15</v>
      </c>
      <c r="B22" s="32">
        <f t="shared" si="0"/>
        <v>17583.080522511264</v>
      </c>
      <c r="C22" s="33">
        <f t="shared" si="1"/>
        <v>87.91540261255632</v>
      </c>
      <c r="D22" s="33">
        <f t="shared" si="2"/>
        <v>475.72529453789844</v>
      </c>
      <c r="E22" s="33">
        <f t="shared" si="3"/>
        <v>563.6406971504548</v>
      </c>
      <c r="F22" s="32">
        <f t="shared" si="4"/>
        <v>17107.355227973367</v>
      </c>
    </row>
    <row r="23" spans="1:6" ht="15">
      <c r="A23" s="16">
        <v>16</v>
      </c>
      <c r="B23" s="32">
        <f t="shared" si="0"/>
        <v>17107.355227973367</v>
      </c>
      <c r="C23" s="33">
        <f t="shared" si="1"/>
        <v>85.53677613986683</v>
      </c>
      <c r="D23" s="33">
        <f t="shared" si="2"/>
        <v>478.10392101058795</v>
      </c>
      <c r="E23" s="33">
        <f t="shared" si="3"/>
        <v>563.6406971504548</v>
      </c>
      <c r="F23" s="32">
        <f t="shared" si="4"/>
        <v>16629.25130696278</v>
      </c>
    </row>
    <row r="24" spans="1:6" ht="15">
      <c r="A24" s="16">
        <v>17</v>
      </c>
      <c r="B24" s="32">
        <f t="shared" si="0"/>
        <v>16629.25130696278</v>
      </c>
      <c r="C24" s="33">
        <f t="shared" si="1"/>
        <v>83.14625653481387</v>
      </c>
      <c r="D24" s="33">
        <f t="shared" si="2"/>
        <v>480.49444061564094</v>
      </c>
      <c r="E24" s="33">
        <f t="shared" si="3"/>
        <v>563.6406971504548</v>
      </c>
      <c r="F24" s="32">
        <f t="shared" si="4"/>
        <v>16148.756866347137</v>
      </c>
    </row>
    <row r="25" spans="1:6" ht="15">
      <c r="A25" s="16">
        <v>18</v>
      </c>
      <c r="B25" s="32">
        <f t="shared" si="0"/>
        <v>16148.756866347137</v>
      </c>
      <c r="C25" s="33">
        <f t="shared" si="1"/>
        <v>80.74378433173568</v>
      </c>
      <c r="D25" s="33">
        <f t="shared" si="2"/>
        <v>482.8969128187191</v>
      </c>
      <c r="E25" s="33">
        <f t="shared" si="3"/>
        <v>563.6406971504548</v>
      </c>
      <c r="F25" s="32">
        <f t="shared" si="4"/>
        <v>15665.85995352842</v>
      </c>
    </row>
    <row r="26" spans="1:6" ht="15">
      <c r="A26" s="16">
        <v>19</v>
      </c>
      <c r="B26" s="32">
        <f t="shared" si="0"/>
        <v>15665.85995352842</v>
      </c>
      <c r="C26" s="33">
        <f t="shared" si="1"/>
        <v>78.32929976764211</v>
      </c>
      <c r="D26" s="33">
        <f t="shared" si="2"/>
        <v>485.31139738281274</v>
      </c>
      <c r="E26" s="33">
        <f t="shared" si="3"/>
        <v>563.6406971504548</v>
      </c>
      <c r="F26" s="32">
        <f t="shared" si="4"/>
        <v>15180.548556145606</v>
      </c>
    </row>
    <row r="27" spans="1:6" ht="15">
      <c r="A27" s="16">
        <v>20</v>
      </c>
      <c r="B27" s="32">
        <f t="shared" si="0"/>
        <v>15180.548556145606</v>
      </c>
      <c r="C27" s="33">
        <f t="shared" si="1"/>
        <v>75.90274278072803</v>
      </c>
      <c r="D27" s="33">
        <f t="shared" si="2"/>
        <v>487.7379543697268</v>
      </c>
      <c r="E27" s="33">
        <f t="shared" si="3"/>
        <v>563.6406971504548</v>
      </c>
      <c r="F27" s="32">
        <f t="shared" si="4"/>
        <v>14692.81060177588</v>
      </c>
    </row>
    <row r="28" spans="1:6" ht="15">
      <c r="A28" s="16">
        <v>21</v>
      </c>
      <c r="B28" s="32">
        <f t="shared" si="0"/>
        <v>14692.81060177588</v>
      </c>
      <c r="C28" s="33">
        <f t="shared" si="1"/>
        <v>73.46405300887939</v>
      </c>
      <c r="D28" s="33">
        <f t="shared" si="2"/>
        <v>490.1766441415755</v>
      </c>
      <c r="E28" s="33">
        <f t="shared" si="3"/>
        <v>563.6406971504549</v>
      </c>
      <c r="F28" s="32">
        <f t="shared" si="4"/>
        <v>14202.633957634305</v>
      </c>
    </row>
    <row r="29" spans="1:6" ht="15">
      <c r="A29" s="16">
        <v>22</v>
      </c>
      <c r="B29" s="32">
        <f t="shared" si="0"/>
        <v>14202.633957634305</v>
      </c>
      <c r="C29" s="33">
        <f t="shared" si="1"/>
        <v>71.01316978817151</v>
      </c>
      <c r="D29" s="33">
        <f t="shared" si="2"/>
        <v>492.6275273622833</v>
      </c>
      <c r="E29" s="33">
        <f t="shared" si="3"/>
        <v>563.6406971504548</v>
      </c>
      <c r="F29" s="32">
        <f t="shared" si="4"/>
        <v>13710.006430272022</v>
      </c>
    </row>
    <row r="30" spans="1:6" ht="15">
      <c r="A30" s="16">
        <v>23</v>
      </c>
      <c r="B30" s="32">
        <f t="shared" si="0"/>
        <v>13710.006430272022</v>
      </c>
      <c r="C30" s="33">
        <f t="shared" si="1"/>
        <v>68.55003215136009</v>
      </c>
      <c r="D30" s="33">
        <f t="shared" si="2"/>
        <v>495.09066499909466</v>
      </c>
      <c r="E30" s="33">
        <f t="shared" si="3"/>
        <v>563.6406971504548</v>
      </c>
      <c r="F30" s="32">
        <f t="shared" si="4"/>
        <v>13214.915765272928</v>
      </c>
    </row>
    <row r="31" spans="1:6" ht="15">
      <c r="A31" s="16">
        <v>24</v>
      </c>
      <c r="B31" s="32">
        <f t="shared" si="0"/>
        <v>13214.915765272928</v>
      </c>
      <c r="C31" s="33">
        <f t="shared" si="1"/>
        <v>66.07457882636463</v>
      </c>
      <c r="D31" s="33">
        <f t="shared" si="2"/>
        <v>497.5661183240902</v>
      </c>
      <c r="E31" s="33">
        <f t="shared" si="3"/>
        <v>563.6406971504548</v>
      </c>
      <c r="F31" s="32">
        <f t="shared" si="4"/>
        <v>12717.349646948838</v>
      </c>
    </row>
    <row r="32" spans="1:6" ht="15">
      <c r="A32" s="16">
        <v>25</v>
      </c>
      <c r="B32" s="32">
        <f t="shared" si="0"/>
        <v>12717.349646948838</v>
      </c>
      <c r="C32" s="33">
        <f t="shared" si="1"/>
        <v>63.58674823474417</v>
      </c>
      <c r="D32" s="33">
        <f t="shared" si="2"/>
        <v>500.05394891571063</v>
      </c>
      <c r="E32" s="33">
        <f t="shared" si="3"/>
        <v>563.6406971504548</v>
      </c>
      <c r="F32" s="32">
        <f t="shared" si="4"/>
        <v>12217.295698033127</v>
      </c>
    </row>
    <row r="33" spans="1:6" ht="15">
      <c r="A33" s="16">
        <v>26</v>
      </c>
      <c r="B33" s="32">
        <f t="shared" si="0"/>
        <v>12217.295698033127</v>
      </c>
      <c r="C33" s="33">
        <f t="shared" si="1"/>
        <v>61.08647849016562</v>
      </c>
      <c r="D33" s="33">
        <f t="shared" si="2"/>
        <v>502.5542186602892</v>
      </c>
      <c r="E33" s="33">
        <f t="shared" si="3"/>
        <v>563.6406971504548</v>
      </c>
      <c r="F33" s="32">
        <f t="shared" si="4"/>
        <v>11714.741479372839</v>
      </c>
    </row>
    <row r="34" spans="1:6" ht="15">
      <c r="A34" s="16">
        <v>27</v>
      </c>
      <c r="B34" s="32">
        <f t="shared" si="0"/>
        <v>11714.741479372839</v>
      </c>
      <c r="C34" s="33">
        <f t="shared" si="1"/>
        <v>58.57370739686417</v>
      </c>
      <c r="D34" s="33">
        <f t="shared" si="2"/>
        <v>505.0669897535907</v>
      </c>
      <c r="E34" s="33">
        <f t="shared" si="3"/>
        <v>563.6406971504549</v>
      </c>
      <c r="F34" s="32">
        <f t="shared" si="4"/>
        <v>11209.674489619249</v>
      </c>
    </row>
    <row r="35" spans="1:6" ht="15">
      <c r="A35" s="16">
        <v>28</v>
      </c>
      <c r="B35" s="32">
        <f t="shared" si="0"/>
        <v>11209.674489619249</v>
      </c>
      <c r="C35" s="33">
        <f t="shared" si="1"/>
        <v>56.048372448096224</v>
      </c>
      <c r="D35" s="33">
        <f t="shared" si="2"/>
        <v>507.59232470235855</v>
      </c>
      <c r="E35" s="33">
        <f t="shared" si="3"/>
        <v>563.6406971504548</v>
      </c>
      <c r="F35" s="32">
        <f t="shared" si="4"/>
        <v>10702.08216491689</v>
      </c>
    </row>
    <row r="36" spans="1:6" ht="15">
      <c r="A36" s="16">
        <v>29</v>
      </c>
      <c r="B36" s="32">
        <f t="shared" si="0"/>
        <v>10702.08216491689</v>
      </c>
      <c r="C36" s="33">
        <f t="shared" si="1"/>
        <v>53.510410824584426</v>
      </c>
      <c r="D36" s="33">
        <f t="shared" si="2"/>
        <v>510.13028632587043</v>
      </c>
      <c r="E36" s="33">
        <f t="shared" si="3"/>
        <v>563.6406971504548</v>
      </c>
      <c r="F36" s="32">
        <f t="shared" si="4"/>
        <v>10191.95187859102</v>
      </c>
    </row>
    <row r="37" spans="1:6" ht="15">
      <c r="A37" s="16">
        <v>30</v>
      </c>
      <c r="B37" s="32">
        <f t="shared" si="0"/>
        <v>10191.95187859102</v>
      </c>
      <c r="C37" s="33">
        <f t="shared" si="1"/>
        <v>50.95975939295508</v>
      </c>
      <c r="D37" s="33">
        <f t="shared" si="2"/>
        <v>512.6809377574997</v>
      </c>
      <c r="E37" s="33">
        <f t="shared" si="3"/>
        <v>563.6406971504548</v>
      </c>
      <c r="F37" s="32">
        <f t="shared" si="4"/>
        <v>9679.270940833521</v>
      </c>
    </row>
    <row r="38" spans="1:6" ht="15">
      <c r="A38" s="16">
        <v>31</v>
      </c>
      <c r="B38" s="32">
        <f t="shared" si="0"/>
        <v>9679.270940833521</v>
      </c>
      <c r="C38" s="33">
        <f t="shared" si="1"/>
        <v>48.39635470416758</v>
      </c>
      <c r="D38" s="33">
        <f t="shared" si="2"/>
        <v>515.2443424462873</v>
      </c>
      <c r="E38" s="33">
        <f t="shared" si="3"/>
        <v>563.6406971504549</v>
      </c>
      <c r="F38" s="32">
        <f t="shared" si="4"/>
        <v>9164.026598387234</v>
      </c>
    </row>
    <row r="39" spans="1:6" ht="15">
      <c r="A39" s="16">
        <v>32</v>
      </c>
      <c r="B39" s="32">
        <f t="shared" si="0"/>
        <v>9164.026598387234</v>
      </c>
      <c r="C39" s="33">
        <f t="shared" si="1"/>
        <v>45.820132991936134</v>
      </c>
      <c r="D39" s="33">
        <f t="shared" si="2"/>
        <v>517.8205641585187</v>
      </c>
      <c r="E39" s="33">
        <f t="shared" si="3"/>
        <v>563.6406971504548</v>
      </c>
      <c r="F39" s="32">
        <f t="shared" si="4"/>
        <v>8646.206034228715</v>
      </c>
    </row>
    <row r="40" spans="1:6" ht="15">
      <c r="A40" s="16">
        <v>33</v>
      </c>
      <c r="B40" s="32">
        <f t="shared" si="0"/>
        <v>8646.206034228715</v>
      </c>
      <c r="C40" s="33">
        <f t="shared" si="1"/>
        <v>43.23103017114354</v>
      </c>
      <c r="D40" s="33">
        <f t="shared" si="2"/>
        <v>520.4096669793113</v>
      </c>
      <c r="E40" s="33">
        <f t="shared" si="3"/>
        <v>563.6406971504548</v>
      </c>
      <c r="F40" s="32">
        <f t="shared" si="4"/>
        <v>8125.796367249403</v>
      </c>
    </row>
    <row r="41" spans="1:6" ht="15">
      <c r="A41" s="16">
        <v>34</v>
      </c>
      <c r="B41" s="32">
        <f t="shared" si="0"/>
        <v>8125.796367249403</v>
      </c>
      <c r="C41" s="33">
        <f t="shared" si="1"/>
        <v>40.628981836246986</v>
      </c>
      <c r="D41" s="33">
        <f t="shared" si="2"/>
        <v>523.0117153142078</v>
      </c>
      <c r="E41" s="33">
        <f t="shared" si="3"/>
        <v>563.6406971504548</v>
      </c>
      <c r="F41" s="32">
        <f t="shared" si="4"/>
        <v>7602.784651935195</v>
      </c>
    </row>
    <row r="42" spans="1:6" ht="15">
      <c r="A42" s="16">
        <v>35</v>
      </c>
      <c r="B42" s="32">
        <f t="shared" si="0"/>
        <v>7602.784651935195</v>
      </c>
      <c r="C42" s="33">
        <f t="shared" si="1"/>
        <v>38.01392325967594</v>
      </c>
      <c r="D42" s="33">
        <f t="shared" si="2"/>
        <v>525.6267738907788</v>
      </c>
      <c r="E42" s="33">
        <f t="shared" si="3"/>
        <v>563.6406971504548</v>
      </c>
      <c r="F42" s="32">
        <f t="shared" si="4"/>
        <v>7077.157878044416</v>
      </c>
    </row>
    <row r="43" spans="1:6" ht="15">
      <c r="A43" s="16">
        <v>36</v>
      </c>
      <c r="B43" s="32">
        <f t="shared" si="0"/>
        <v>7077.157878044416</v>
      </c>
      <c r="C43" s="33">
        <f t="shared" si="1"/>
        <v>35.38578939022205</v>
      </c>
      <c r="D43" s="33">
        <f t="shared" si="2"/>
        <v>528.2549077602328</v>
      </c>
      <c r="E43" s="33">
        <f t="shared" si="3"/>
        <v>563.6406971504548</v>
      </c>
      <c r="F43" s="32">
        <f t="shared" si="4"/>
        <v>6548.9029702841835</v>
      </c>
    </row>
    <row r="44" spans="1:6" ht="15">
      <c r="A44" s="16">
        <v>37</v>
      </c>
      <c r="B44" s="32">
        <f t="shared" si="0"/>
        <v>6548.9029702841835</v>
      </c>
      <c r="C44" s="33">
        <f t="shared" si="1"/>
        <v>32.74451485142089</v>
      </c>
      <c r="D44" s="33">
        <f t="shared" si="2"/>
        <v>530.8961822990339</v>
      </c>
      <c r="E44" s="33">
        <f t="shared" si="3"/>
        <v>563.6406971504548</v>
      </c>
      <c r="F44" s="32">
        <f t="shared" si="4"/>
        <v>6018.0067879851495</v>
      </c>
    </row>
    <row r="45" spans="1:6" ht="15">
      <c r="A45" s="16">
        <v>38</v>
      </c>
      <c r="B45" s="32">
        <f t="shared" si="0"/>
        <v>6018.0067879851495</v>
      </c>
      <c r="C45" s="33">
        <f t="shared" si="1"/>
        <v>30.090033939925718</v>
      </c>
      <c r="D45" s="33">
        <f t="shared" si="2"/>
        <v>533.5506632105291</v>
      </c>
      <c r="E45" s="33">
        <f t="shared" si="3"/>
        <v>563.6406971504548</v>
      </c>
      <c r="F45" s="32">
        <f t="shared" si="4"/>
        <v>5484.456124774621</v>
      </c>
    </row>
    <row r="46" spans="1:6" ht="15">
      <c r="A46" s="16">
        <v>39</v>
      </c>
      <c r="B46" s="32">
        <f t="shared" si="0"/>
        <v>5484.456124774621</v>
      </c>
      <c r="C46" s="33">
        <f t="shared" si="1"/>
        <v>27.422280623873075</v>
      </c>
      <c r="D46" s="33">
        <f t="shared" si="2"/>
        <v>536.2184165265817</v>
      </c>
      <c r="E46" s="33">
        <f t="shared" si="3"/>
        <v>563.6406971504548</v>
      </c>
      <c r="F46" s="32">
        <f t="shared" si="4"/>
        <v>4948.237708248039</v>
      </c>
    </row>
    <row r="47" spans="1:6" ht="15">
      <c r="A47" s="16">
        <v>40</v>
      </c>
      <c r="B47" s="32">
        <f t="shared" si="0"/>
        <v>4948.237708248039</v>
      </c>
      <c r="C47" s="33">
        <f t="shared" si="1"/>
        <v>24.741188541240163</v>
      </c>
      <c r="D47" s="33">
        <f t="shared" si="2"/>
        <v>538.8995086092146</v>
      </c>
      <c r="E47" s="33">
        <f t="shared" si="3"/>
        <v>563.6406971504548</v>
      </c>
      <c r="F47" s="32">
        <f t="shared" si="4"/>
        <v>4409.338199638824</v>
      </c>
    </row>
    <row r="48" spans="1:6" ht="15">
      <c r="A48" s="16">
        <v>41</v>
      </c>
      <c r="B48" s="32">
        <f t="shared" si="0"/>
        <v>4409.338199638824</v>
      </c>
      <c r="C48" s="33">
        <f t="shared" si="1"/>
        <v>22.04669099819409</v>
      </c>
      <c r="D48" s="33">
        <f t="shared" si="2"/>
        <v>541.5940061522607</v>
      </c>
      <c r="E48" s="33">
        <f t="shared" si="3"/>
        <v>563.6406971504548</v>
      </c>
      <c r="F48" s="32">
        <f t="shared" si="4"/>
        <v>3867.7441934865637</v>
      </c>
    </row>
    <row r="49" spans="1:6" ht="15">
      <c r="A49" s="16">
        <v>42</v>
      </c>
      <c r="B49" s="32">
        <f t="shared" si="0"/>
        <v>3867.7441934865637</v>
      </c>
      <c r="C49" s="33">
        <f t="shared" si="1"/>
        <v>19.33872096743278</v>
      </c>
      <c r="D49" s="33">
        <f t="shared" si="2"/>
        <v>544.301976183022</v>
      </c>
      <c r="E49" s="33">
        <f t="shared" si="3"/>
        <v>563.6406971504548</v>
      </c>
      <c r="F49" s="32">
        <f t="shared" si="4"/>
        <v>3323.442217303542</v>
      </c>
    </row>
    <row r="50" spans="1:6" ht="15">
      <c r="A50" s="16">
        <v>43</v>
      </c>
      <c r="B50" s="32">
        <f t="shared" si="0"/>
        <v>3323.442217303542</v>
      </c>
      <c r="C50" s="33">
        <f t="shared" si="1"/>
        <v>16.617211086517674</v>
      </c>
      <c r="D50" s="33">
        <f t="shared" si="2"/>
        <v>547.0234860639372</v>
      </c>
      <c r="E50" s="33">
        <f t="shared" si="3"/>
        <v>563.6406971504549</v>
      </c>
      <c r="F50" s="32">
        <f t="shared" si="4"/>
        <v>2776.4187312396048</v>
      </c>
    </row>
    <row r="51" spans="1:6" ht="15">
      <c r="A51" s="16">
        <v>44</v>
      </c>
      <c r="B51" s="32">
        <f t="shared" si="0"/>
        <v>2776.4187312396048</v>
      </c>
      <c r="C51" s="33">
        <f t="shared" si="1"/>
        <v>13.882093656197988</v>
      </c>
      <c r="D51" s="33">
        <f t="shared" si="2"/>
        <v>549.7586034942568</v>
      </c>
      <c r="E51" s="33">
        <f t="shared" si="3"/>
        <v>563.6406971504548</v>
      </c>
      <c r="F51" s="32">
        <f t="shared" si="4"/>
        <v>2226.660127745348</v>
      </c>
    </row>
    <row r="52" spans="1:6" ht="15">
      <c r="A52" s="16">
        <v>45</v>
      </c>
      <c r="B52" s="32">
        <f t="shared" si="0"/>
        <v>2226.660127745348</v>
      </c>
      <c r="C52" s="33">
        <f t="shared" si="1"/>
        <v>11.133300638726704</v>
      </c>
      <c r="D52" s="33">
        <f t="shared" si="2"/>
        <v>552.5073965117281</v>
      </c>
      <c r="E52" s="33">
        <f t="shared" si="3"/>
        <v>563.6406971504548</v>
      </c>
      <c r="F52" s="32">
        <f t="shared" si="4"/>
        <v>1674.1527312336198</v>
      </c>
    </row>
    <row r="53" spans="1:6" ht="15">
      <c r="A53" s="16">
        <v>46</v>
      </c>
      <c r="B53" s="32">
        <f t="shared" si="0"/>
        <v>1674.1527312336198</v>
      </c>
      <c r="C53" s="33">
        <f t="shared" si="1"/>
        <v>8.370763656168062</v>
      </c>
      <c r="D53" s="33">
        <f t="shared" si="2"/>
        <v>555.2699334942868</v>
      </c>
      <c r="E53" s="33">
        <f t="shared" si="3"/>
        <v>563.6406971504548</v>
      </c>
      <c r="F53" s="32">
        <f t="shared" si="4"/>
        <v>1118.882797739333</v>
      </c>
    </row>
    <row r="54" spans="1:6" ht="15">
      <c r="A54" s="16">
        <v>47</v>
      </c>
      <c r="B54" s="32">
        <f t="shared" si="0"/>
        <v>1118.882797739333</v>
      </c>
      <c r="C54" s="33">
        <f t="shared" si="1"/>
        <v>5.594413988696626</v>
      </c>
      <c r="D54" s="33">
        <f t="shared" si="2"/>
        <v>558.0462831617582</v>
      </c>
      <c r="E54" s="33">
        <f t="shared" si="3"/>
        <v>563.6406971504548</v>
      </c>
      <c r="F54" s="32">
        <f t="shared" si="4"/>
        <v>560.8365145775748</v>
      </c>
    </row>
    <row r="55" spans="1:6" ht="15">
      <c r="A55" s="16">
        <v>48</v>
      </c>
      <c r="B55" s="32">
        <f t="shared" si="0"/>
        <v>560.8365145775748</v>
      </c>
      <c r="C55" s="33">
        <f t="shared" si="1"/>
        <v>2.8041825728878353</v>
      </c>
      <c r="D55" s="33">
        <f t="shared" si="2"/>
        <v>560.836514577567</v>
      </c>
      <c r="E55" s="33">
        <f t="shared" si="3"/>
        <v>563.6406971504548</v>
      </c>
      <c r="F55" s="32">
        <f t="shared" si="4"/>
        <v>7.844391802791506E-12</v>
      </c>
    </row>
    <row r="56" spans="1:6" ht="15">
      <c r="A56" s="34"/>
      <c r="B56" s="35"/>
      <c r="C56" s="36"/>
      <c r="D56" s="36"/>
      <c r="E56" s="36"/>
      <c r="F56" s="35"/>
    </row>
    <row r="57" spans="1:6" ht="15">
      <c r="A57" s="34"/>
      <c r="B57" s="35"/>
      <c r="C57" s="36"/>
      <c r="D57" s="36"/>
      <c r="E57" s="36"/>
      <c r="F57" s="35"/>
    </row>
    <row r="58" spans="1:6" ht="15">
      <c r="A58" s="34"/>
      <c r="B58" s="35"/>
      <c r="C58" s="36"/>
      <c r="D58" s="36"/>
      <c r="E58" s="36"/>
      <c r="F58" s="35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="160" zoomScaleNormal="160" zoomScalePageLayoutView="0" workbookViewId="0" topLeftCell="A1">
      <selection activeCell="C8" sqref="C8"/>
    </sheetView>
  </sheetViews>
  <sheetFormatPr defaultColWidth="11.421875" defaultRowHeight="15"/>
  <cols>
    <col min="1" max="1" width="8.140625" style="0" bestFit="1" customWidth="1"/>
    <col min="2" max="2" width="20.28125" style="0" bestFit="1" customWidth="1"/>
    <col min="3" max="3" width="13.57421875" style="0" bestFit="1" customWidth="1"/>
    <col min="4" max="4" width="18.00390625" style="0" customWidth="1"/>
  </cols>
  <sheetData>
    <row r="1" spans="1:4" ht="15.75">
      <c r="A1" s="41" t="s">
        <v>0</v>
      </c>
      <c r="B1" s="42"/>
      <c r="C1" s="42"/>
      <c r="D1" s="43"/>
    </row>
    <row r="2" spans="1:4" ht="15">
      <c r="A2" s="1" t="s">
        <v>1</v>
      </c>
      <c r="B2" s="2" t="s">
        <v>21</v>
      </c>
      <c r="C2" s="3" t="s">
        <v>2</v>
      </c>
      <c r="D2" s="4"/>
    </row>
    <row r="3" spans="1:4" ht="15">
      <c r="A3" s="5"/>
      <c r="B3" s="6" t="s">
        <v>14</v>
      </c>
      <c r="C3" s="7">
        <v>24000</v>
      </c>
      <c r="D3" s="8"/>
    </row>
    <row r="4" spans="1:4" ht="15">
      <c r="A4" s="5"/>
      <c r="B4" s="6" t="s">
        <v>3</v>
      </c>
      <c r="C4" s="9">
        <v>42491</v>
      </c>
      <c r="D4" s="8"/>
    </row>
    <row r="5" spans="1:4" ht="15">
      <c r="A5" s="5"/>
      <c r="B5" s="6" t="s">
        <v>4</v>
      </c>
      <c r="C5" s="9">
        <v>42735</v>
      </c>
      <c r="D5" s="8"/>
    </row>
    <row r="6" spans="1:4" ht="15">
      <c r="A6" s="5"/>
      <c r="B6" s="10" t="s">
        <v>5</v>
      </c>
      <c r="C6" s="11">
        <v>0</v>
      </c>
      <c r="D6" s="8"/>
    </row>
    <row r="7" spans="1:4" ht="15">
      <c r="A7" s="12"/>
      <c r="B7" s="6" t="s">
        <v>6</v>
      </c>
      <c r="C7" s="11">
        <v>5</v>
      </c>
      <c r="D7" s="8"/>
    </row>
    <row r="8" spans="1:4" ht="15">
      <c r="A8" s="5"/>
      <c r="B8" s="6" t="s">
        <v>7</v>
      </c>
      <c r="C8" s="13">
        <f>1/C7</f>
        <v>0.2</v>
      </c>
      <c r="D8" s="8"/>
    </row>
    <row r="9" spans="1:4" ht="15">
      <c r="A9" s="12"/>
      <c r="B9" s="6" t="s">
        <v>8</v>
      </c>
      <c r="C9" s="14">
        <v>4</v>
      </c>
      <c r="D9" s="8"/>
    </row>
    <row r="10" spans="1:4" ht="15">
      <c r="A10" s="5"/>
      <c r="B10" s="6" t="s">
        <v>9</v>
      </c>
      <c r="C10" s="7">
        <f>SLN($C$3,$C$6,$C$7)</f>
        <v>4800</v>
      </c>
      <c r="D10" s="15"/>
    </row>
    <row r="11" spans="1:4" ht="22.5">
      <c r="A11" s="37" t="s">
        <v>10</v>
      </c>
      <c r="B11" s="38" t="s">
        <v>11</v>
      </c>
      <c r="C11" s="37" t="s">
        <v>12</v>
      </c>
      <c r="D11" s="38" t="s">
        <v>13</v>
      </c>
    </row>
    <row r="12" spans="1:4" ht="15">
      <c r="A12" s="16">
        <v>2008</v>
      </c>
      <c r="B12" s="17">
        <f>C3</f>
        <v>24000</v>
      </c>
      <c r="C12" s="17">
        <f>C10-AMORLINC(C3,C4,C5,C6,C7,C8,C9)</f>
        <v>3186.666666666668</v>
      </c>
      <c r="D12" s="17">
        <f>B12-C12</f>
        <v>20813.333333333332</v>
      </c>
    </row>
    <row r="13" spans="1:4" ht="15">
      <c r="A13" s="16">
        <v>2009</v>
      </c>
      <c r="B13" s="17">
        <f>D12</f>
        <v>20813.333333333332</v>
      </c>
      <c r="C13" s="17">
        <f>$C$10</f>
        <v>4800</v>
      </c>
      <c r="D13" s="17">
        <f>B13-C13</f>
        <v>16013.333333333332</v>
      </c>
    </row>
    <row r="14" spans="1:4" ht="15">
      <c r="A14" s="16">
        <v>2010</v>
      </c>
      <c r="B14" s="17">
        <f>D13</f>
        <v>16013.333333333332</v>
      </c>
      <c r="C14" s="17">
        <f>$C$10</f>
        <v>4800</v>
      </c>
      <c r="D14" s="17">
        <f>B14-C14</f>
        <v>11213.333333333332</v>
      </c>
    </row>
    <row r="15" spans="1:4" ht="15">
      <c r="A15" s="16">
        <v>2011</v>
      </c>
      <c r="B15" s="17">
        <f>D14</f>
        <v>11213.333333333332</v>
      </c>
      <c r="C15" s="17">
        <f>$C$10</f>
        <v>4800</v>
      </c>
      <c r="D15" s="17">
        <f>B15-C15</f>
        <v>6413.333333333332</v>
      </c>
    </row>
    <row r="16" spans="1:4" ht="15">
      <c r="A16" s="16">
        <v>2012</v>
      </c>
      <c r="B16" s="17">
        <f>D15</f>
        <v>6413.333333333332</v>
      </c>
      <c r="C16" s="17">
        <f>$C$10</f>
        <v>4800</v>
      </c>
      <c r="D16" s="17">
        <f>B16-C16</f>
        <v>1613.3333333333321</v>
      </c>
    </row>
    <row r="17" spans="1:4" ht="15">
      <c r="A17" s="16">
        <v>2013</v>
      </c>
      <c r="B17" s="17">
        <f>D16</f>
        <v>1613.3333333333321</v>
      </c>
      <c r="C17" s="17">
        <f>B17</f>
        <v>1613.3333333333321</v>
      </c>
      <c r="D17" s="17">
        <f>B17-C17</f>
        <v>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Etape 06: Modèle calcul emprunt et amortissement</dc:title>
  <dc:subject/>
  <dc:creator>Claude</dc:creator>
  <cp:keywords/>
  <dc:description/>
  <cp:lastModifiedBy>Adrien</cp:lastModifiedBy>
  <dcterms:created xsi:type="dcterms:W3CDTF">2007-04-05T19:51:57Z</dcterms:created>
  <dcterms:modified xsi:type="dcterms:W3CDTF">2016-09-13T12:02:49Z</dcterms:modified>
  <cp:category/>
  <cp:version/>
  <cp:contentType/>
  <cp:contentStatus/>
</cp:coreProperties>
</file>